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"/>
    </mc:Choice>
  </mc:AlternateContent>
  <bookViews>
    <workbookView xWindow="0" yWindow="0" windowWidth="19200" windowHeight="7770" tabRatio="900"/>
  </bookViews>
  <sheets>
    <sheet name="SEKTOR_USD" sheetId="1" r:id="rId1"/>
  </sheets>
  <calcPr calcId="152511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M42" i="1"/>
  <c r="L42" i="1"/>
  <c r="K42" i="1"/>
  <c r="J42" i="1"/>
  <c r="I42" i="1"/>
  <c r="H42" i="1"/>
  <c r="G42" i="1"/>
  <c r="F42" i="1"/>
  <c r="E42" i="1"/>
  <c r="D42" i="1"/>
  <c r="C42" i="1"/>
  <c r="B42" i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L29" i="1"/>
  <c r="K29" i="1"/>
  <c r="M29" i="1" s="1"/>
  <c r="J29" i="1"/>
  <c r="H29" i="1"/>
  <c r="G29" i="1"/>
  <c r="I29" i="1" s="1"/>
  <c r="F29" i="1"/>
  <c r="D29" i="1"/>
  <c r="C29" i="1"/>
  <c r="E29" i="1" s="1"/>
  <c r="B29" i="1"/>
  <c r="M28" i="1"/>
  <c r="L28" i="1"/>
  <c r="I28" i="1"/>
  <c r="H28" i="1"/>
  <c r="E28" i="1"/>
  <c r="D28" i="1"/>
  <c r="M27" i="1"/>
  <c r="K27" i="1"/>
  <c r="J27" i="1"/>
  <c r="L27" i="1" s="1"/>
  <c r="I27" i="1"/>
  <c r="G27" i="1"/>
  <c r="F27" i="1"/>
  <c r="H27" i="1" s="1"/>
  <c r="E27" i="1"/>
  <c r="C27" i="1"/>
  <c r="B27" i="1"/>
  <c r="D27" i="1" s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L23" i="1"/>
  <c r="K23" i="1"/>
  <c r="M23" i="1" s="1"/>
  <c r="J23" i="1"/>
  <c r="H23" i="1"/>
  <c r="G23" i="1"/>
  <c r="I23" i="1" s="1"/>
  <c r="F23" i="1"/>
  <c r="D23" i="1"/>
  <c r="C23" i="1"/>
  <c r="E23" i="1" s="1"/>
  <c r="B23" i="1"/>
  <c r="K22" i="1"/>
  <c r="M22" i="1" s="1"/>
  <c r="G22" i="1"/>
  <c r="I22" i="1" s="1"/>
  <c r="C22" i="1"/>
  <c r="E22" i="1" s="1"/>
  <c r="M21" i="1"/>
  <c r="L21" i="1"/>
  <c r="I21" i="1"/>
  <c r="H21" i="1"/>
  <c r="E21" i="1"/>
  <c r="D21" i="1"/>
  <c r="M20" i="1"/>
  <c r="K20" i="1"/>
  <c r="J20" i="1"/>
  <c r="L20" i="1" s="1"/>
  <c r="I20" i="1"/>
  <c r="G20" i="1"/>
  <c r="F20" i="1"/>
  <c r="H20" i="1" s="1"/>
  <c r="E20" i="1"/>
  <c r="C20" i="1"/>
  <c r="B20" i="1"/>
  <c r="B8" i="1" s="1"/>
  <c r="M19" i="1"/>
  <c r="L19" i="1"/>
  <c r="I19" i="1"/>
  <c r="H19" i="1"/>
  <c r="E19" i="1"/>
  <c r="D19" i="1"/>
  <c r="L18" i="1"/>
  <c r="K18" i="1"/>
  <c r="M18" i="1" s="1"/>
  <c r="J18" i="1"/>
  <c r="H18" i="1"/>
  <c r="G18" i="1"/>
  <c r="I18" i="1" s="1"/>
  <c r="F18" i="1"/>
  <c r="D18" i="1"/>
  <c r="C18" i="1"/>
  <c r="E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L13" i="1"/>
  <c r="H13" i="1"/>
  <c r="D13" i="1"/>
  <c r="L12" i="1"/>
  <c r="H12" i="1"/>
  <c r="D12" i="1"/>
  <c r="L11" i="1"/>
  <c r="H11" i="1"/>
  <c r="D11" i="1"/>
  <c r="L10" i="1"/>
  <c r="H10" i="1"/>
  <c r="D10" i="1"/>
  <c r="L9" i="1"/>
  <c r="K9" i="1"/>
  <c r="J9" i="1"/>
  <c r="H9" i="1"/>
  <c r="G9" i="1"/>
  <c r="I9" i="1" s="1"/>
  <c r="F9" i="1"/>
  <c r="D9" i="1"/>
  <c r="C9" i="1"/>
  <c r="B9" i="1"/>
  <c r="K8" i="1"/>
  <c r="K44" i="1" s="1"/>
  <c r="G8" i="1"/>
  <c r="G44" i="1" s="1"/>
  <c r="C8" i="1"/>
  <c r="C44" i="1" s="1"/>
  <c r="E9" i="1" l="1"/>
  <c r="G45" i="1"/>
  <c r="I12" i="1"/>
  <c r="I10" i="1"/>
  <c r="I44" i="1"/>
  <c r="I13" i="1"/>
  <c r="I11" i="1"/>
  <c r="M9" i="1"/>
  <c r="C45" i="1"/>
  <c r="E13" i="1"/>
  <c r="E11" i="1"/>
  <c r="E44" i="1"/>
  <c r="E12" i="1"/>
  <c r="E10" i="1"/>
  <c r="K45" i="1"/>
  <c r="M13" i="1"/>
  <c r="M11" i="1"/>
  <c r="M44" i="1"/>
  <c r="M12" i="1"/>
  <c r="M10" i="1"/>
  <c r="B44" i="1"/>
  <c r="B45" i="1" s="1"/>
  <c r="D8" i="1"/>
  <c r="F8" i="1"/>
  <c r="J8" i="1"/>
  <c r="D20" i="1"/>
  <c r="B22" i="1"/>
  <c r="D22" i="1" s="1"/>
  <c r="F22" i="1"/>
  <c r="H22" i="1" s="1"/>
  <c r="J22" i="1"/>
  <c r="L22" i="1" s="1"/>
  <c r="E8" i="1"/>
  <c r="I8" i="1"/>
  <c r="M8" i="1"/>
  <c r="D44" i="1" l="1"/>
  <c r="J44" i="1"/>
  <c r="L8" i="1"/>
  <c r="F44" i="1"/>
  <c r="H8" i="1"/>
  <c r="E45" i="1"/>
  <c r="D45" i="1"/>
  <c r="I45" i="1"/>
  <c r="M45" i="1"/>
  <c r="F45" i="1" l="1"/>
  <c r="H45" i="1" s="1"/>
  <c r="H44" i="1"/>
  <c r="J45" i="1"/>
  <c r="L45" i="1" s="1"/>
  <c r="L44" i="1"/>
</calcChain>
</file>

<file path=xl/sharedStrings.xml><?xml version="1.0" encoding="utf-8"?>
<sst xmlns="http://schemas.openxmlformats.org/spreadsheetml/2006/main" count="55" uniqueCount="52">
  <si>
    <t>2016 - 2017</t>
  </si>
  <si>
    <t>2017 - 2018</t>
  </si>
  <si>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</si>
  <si>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</si>
  <si>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</si>
  <si>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</si>
  <si>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</si>
  <si>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</si>
  <si>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</si>
  <si>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</si>
  <si>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</si>
  <si>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</si>
  <si>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</si>
  <si>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</si>
  <si>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</si>
  <si>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</si>
  <si>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</si>
  <si>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</si>
  <si>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</si>
  <si>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</si>
  <si>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</si>
  <si>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</si>
  <si>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</si>
  <si>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</si>
  <si>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</si>
  <si>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</si>
  <si>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</si>
  <si>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</si>
  <si>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</si>
  <si>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</si>
  <si>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</si>
  <si>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</si>
  <si>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</si>
  <si>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</si>
  <si>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</si>
  <si>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</si>
  <si>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</si>
  <si>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</si>
  <si>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</si>
  <si>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</si>
  <si>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</si>
  <si>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</si>
  <si>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</si>
  <si>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the last 12 months; first 11 eleven months' figures are from TUİK and last month's figures are taken from TİM data</t>
  </si>
  <si>
    <t>T O T A L (TİM+TUİK (Turkey Statistical Institute)*)</t>
  </si>
  <si>
    <t>1 - 30 NOVEMBER EXPORT FIGURES</t>
  </si>
  <si>
    <t>1 - 30 NOVEMBER</t>
  </si>
  <si>
    <t>1st JANUARY  -  30th NOVEMBER</t>
  </si>
  <si>
    <t>Change    ('18/'17)</t>
  </si>
  <si>
    <t xml:space="preserve"> Share (18)  (%)</t>
  </si>
  <si>
    <t>Share (18)  (%)</t>
  </si>
  <si>
    <t>For January-November period, TUİK figures was used for the first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</si>
</sst>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Y_T_L_-;\-* #,##0.00\ _Y_T_L_-;_-* &quot;-&quot;??\ _Y_T_L_-;_-@_-"/>
    <numFmt numFmtId="165" formatCode="0.0"/>
    <numFmt numFmtId="166" formatCode="#,##0.0"/>
  </numFmts>
  <fonts count="51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</fonts>
  <fills count="4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42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0" fontId="21" fillId="0" borderId="9" xfId="1" applyFont="1" applyFill="1" applyBorder="1"/>
    <xf numFmtId="165" fontId="21" fillId="0" borderId="9" xfId="1" applyNumberFormat="1" applyFont="1" applyFill="1" applyBorder="1" applyAlignment="1">
      <alignment horizontal="center"/>
    </xf>
    <xf numFmtId="0" fontId="17" fillId="0" borderId="9" xfId="1" applyFont="1" applyFill="1" applyBorder="1"/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0" fontId="29" fillId="0" borderId="9" xfId="1" applyFont="1" applyFill="1" applyBorder="1"/>
    <xf numFmtId="0" fontId="30" fillId="0" borderId="0" xfId="1" applyFont="1" applyFill="1" applyBorder="1"/>
    <xf numFmtId="165" fontId="21" fillId="23" borderId="9" xfId="1" applyNumberFormat="1" applyFont="1" applyFill="1" applyBorder="1" applyAlignment="1">
      <alignment horizontal="center"/>
    </xf>
    <xf numFmtId="0" fontId="23" fillId="23" borderId="9" xfId="1" applyFont="1" applyFill="1" applyBorder="1"/>
    <xf numFmtId="3" fontId="21" fillId="23" borderId="9" xfId="1" applyNumberFormat="1" applyFont="1" applyFill="1" applyBorder="1" applyAlignment="1">
      <alignment horizontal="center"/>
    </xf>
    <xf numFmtId="0" fontId="21" fillId="23" borderId="9" xfId="1" applyFont="1" applyFill="1" applyBorder="1"/>
    <xf numFmtId="0" fontId="22" fillId="23" borderId="9" xfId="1" applyFont="1" applyFill="1" applyBorder="1"/>
    <xf numFmtId="3" fontId="25" fillId="23" borderId="9" xfId="1" applyNumberFormat="1" applyFont="1" applyFill="1" applyBorder="1" applyAlignment="1">
      <alignment horizontal="center"/>
    </xf>
    <xf numFmtId="165" fontId="25" fillId="23" borderId="9" xfId="1" applyNumberFormat="1" applyFont="1" applyFill="1" applyBorder="1" applyAlignment="1">
      <alignment horizontal="center"/>
    </xf>
    <xf numFmtId="3" fontId="27" fillId="23" borderId="9" xfId="1" applyNumberFormat="1" applyFont="1" applyFill="1" applyBorder="1" applyAlignment="1">
      <alignment horizontal="center"/>
    </xf>
    <xf numFmtId="166" fontId="27" fillId="23" borderId="9" xfId="1" applyNumberFormat="1" applyFont="1" applyFill="1" applyBorder="1" applyAlignment="1">
      <alignment horizontal="center"/>
    </xf>
    <xf numFmtId="3" fontId="29" fillId="23" borderId="9" xfId="1" applyNumberFormat="1" applyFont="1" applyFill="1" applyBorder="1" applyAlignment="1">
      <alignment horizontal="center"/>
    </xf>
    <xf numFmtId="3" fontId="48" fillId="23" borderId="9" xfId="1" applyNumberFormat="1" applyFont="1" applyFill="1" applyBorder="1" applyAlignment="1">
      <alignment horizontal="center"/>
    </xf>
    <xf numFmtId="0" fontId="18" fillId="0" borderId="0" xfId="1" applyFont="1" applyFill="1" applyBorder="1" applyAlignment="1"/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17" fillId="40" borderId="9" xfId="1" applyFont="1" applyFill="1" applyBorder="1"/>
    <xf numFmtId="0" fontId="17" fillId="0" borderId="0" xfId="1" applyFont="1" applyFill="1" applyBorder="1" applyAlignment="1">
      <alignment wrapText="1"/>
    </xf>
    <xf numFmtId="165" fontId="29" fillId="23" borderId="9" xfId="1" applyNumberFormat="1" applyFont="1" applyFill="1" applyBorder="1" applyAlignment="1">
      <alignment horizontal="center"/>
    </xf>
    <xf numFmtId="165" fontId="48" fillId="23" borderId="9" xfId="1" applyNumberFormat="1" applyFont="1" applyFill="1" applyBorder="1" applyAlignment="1">
      <alignment horizont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32" activePane="bottomRight" state="frozen"/>
      <selection activeCell="B16" sqref="B16"/>
      <selection pane="topRight" activeCell="B16" sqref="B16"/>
      <selection pane="bottomLeft" activeCell="B16" sqref="B16"/>
      <selection pane="bottomRight" activeCell="B50" sqref="B50"/>
    </sheetView>
  </sheetViews>
  <sheetFormatPr defaultColWidth="9.140625" defaultRowHeight="12.75" x14ac:dyDescent="0.2"/>
  <cols>
    <col min="1" max="1" width="74.425781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41" t="s">
        <v>45</v>
      </c>
      <c r="C1" s="41"/>
      <c r="D1" s="41"/>
      <c r="E1" s="41"/>
      <c r="F1" s="41"/>
      <c r="G1" s="41"/>
      <c r="H1" s="41"/>
      <c r="I1" s="41"/>
      <c r="J1" s="41"/>
      <c r="K1" s="30"/>
      <c r="L1" s="30"/>
      <c r="M1" s="30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38" t="s">
        <v>41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40"/>
    </row>
    <row r="6" spans="1:13" ht="18" x14ac:dyDescent="0.2">
      <c r="A6" s="3"/>
      <c r="B6" s="37" t="s">
        <v>46</v>
      </c>
      <c r="C6" s="37"/>
      <c r="D6" s="37"/>
      <c r="E6" s="37"/>
      <c r="F6" s="37" t="s">
        <v>47</v>
      </c>
      <c r="G6" s="37"/>
      <c r="H6" s="37"/>
      <c r="I6" s="37"/>
      <c r="J6" s="37" t="s">
        <v>42</v>
      </c>
      <c r="K6" s="37"/>
      <c r="L6" s="37"/>
      <c r="M6" s="37"/>
    </row>
    <row r="7" spans="1:13" ht="30" x14ac:dyDescent="0.25">
      <c r="A7" s="4" t="s">
        <v>29</v>
      </c>
      <c r="B7" s="5">
        <v>2017</v>
      </c>
      <c r="C7" s="6">
        <v>2018</v>
      </c>
      <c r="D7" s="7" t="s">
        <v>48</v>
      </c>
      <c r="E7" s="7" t="s">
        <v>49</v>
      </c>
      <c r="F7" s="5">
        <v>2017</v>
      </c>
      <c r="G7" s="6">
        <v>2018</v>
      </c>
      <c r="H7" s="7" t="s">
        <v>48</v>
      </c>
      <c r="I7" s="7" t="s">
        <v>50</v>
      </c>
      <c r="J7" s="5" t="s">
        <v>0</v>
      </c>
      <c r="K7" s="5" t="s">
        <v>1</v>
      </c>
      <c r="L7" s="7" t="s">
        <v>48</v>
      </c>
      <c r="M7" s="7" t="s">
        <v>49</v>
      </c>
    </row>
    <row r="8" spans="1:13" ht="16.5" x14ac:dyDescent="0.25">
      <c r="A8" s="20" t="s">
        <v>30</v>
      </c>
      <c r="B8" s="21">
        <f>B9+B18+B20</f>
        <v>2162553.0606</v>
      </c>
      <c r="C8" s="21">
        <f>C9+C18+C20</f>
        <v>2312839.5034699999</v>
      </c>
      <c r="D8" s="19">
        <f t="shared" ref="D8:D46" si="0">(C8-B8)/B8*100</f>
        <v>6.949491580488802</v>
      </c>
      <c r="E8" s="19">
        <f>C8/C$44*100</f>
        <v>15.386819296757025</v>
      </c>
      <c r="F8" s="21">
        <f>F9+F18+F20</f>
        <v>19085420.113979999</v>
      </c>
      <c r="G8" s="21">
        <f>G9+G18+G20</f>
        <v>20574507.53647</v>
      </c>
      <c r="H8" s="19">
        <f t="shared" ref="H8:H46" si="1">(G8-F8)/F8*100</f>
        <v>7.8022250157294142</v>
      </c>
      <c r="I8" s="19">
        <f t="shared" ref="I8:I13" si="2">G8/G$44*100</f>
        <v>13.712690557338142</v>
      </c>
      <c r="J8" s="21">
        <f>J9+J18+J20</f>
        <v>21082271.816399999</v>
      </c>
      <c r="K8" s="21">
        <f>K9+K18+K20</f>
        <v>22706057.130280003</v>
      </c>
      <c r="L8" s="19">
        <f t="shared" ref="L8:L46" si="3">(K8-J8)/J8*100</f>
        <v>7.7021363163378513</v>
      </c>
      <c r="M8" s="19">
        <f t="shared" ref="M8:M13" si="4">K8/K$44*100</f>
        <v>13.880634172079414</v>
      </c>
    </row>
    <row r="9" spans="1:13" ht="15.75" x14ac:dyDescent="0.25">
      <c r="A9" s="9" t="s">
        <v>31</v>
      </c>
      <c r="B9" s="21">
        <f>B10+B11+B12+B13+B14+B15+B16+B17</f>
        <v>1530514.0066900002</v>
      </c>
      <c r="C9" s="21">
        <f>C10+C11+C12+C13+C14+C15+C16+C17</f>
        <v>1583335.67505</v>
      </c>
      <c r="D9" s="19">
        <f t="shared" si="0"/>
        <v>3.4512371745120922</v>
      </c>
      <c r="E9" s="19">
        <f t="shared" ref="E9:E13" si="5">C9/C$44*100</f>
        <v>10.533588639225332</v>
      </c>
      <c r="F9" s="21">
        <f>F10+F11+F12+F13+F14+F15+F16+F17</f>
        <v>13050027.54916</v>
      </c>
      <c r="G9" s="21">
        <f>G10+G11+G12+G13+G14+G15+G16+G17</f>
        <v>13716914.437039999</v>
      </c>
      <c r="H9" s="19">
        <f t="shared" si="1"/>
        <v>5.1102335636289542</v>
      </c>
      <c r="I9" s="19">
        <f t="shared" si="2"/>
        <v>9.142177655683783</v>
      </c>
      <c r="J9" s="21">
        <f>J10+J11+J12+J13+J14+J15+J16+J17</f>
        <v>14481220.202030001</v>
      </c>
      <c r="K9" s="21">
        <f>K10+K11+K12+K13+K14+K15+K16+K17</f>
        <v>15178736.016070001</v>
      </c>
      <c r="L9" s="19">
        <f t="shared" si="3"/>
        <v>4.8166922697731005</v>
      </c>
      <c r="M9" s="19">
        <f t="shared" si="4"/>
        <v>9.2790430599535654</v>
      </c>
    </row>
    <row r="10" spans="1:13" ht="14.25" x14ac:dyDescent="0.2">
      <c r="A10" s="11" t="s">
        <v>7</v>
      </c>
      <c r="B10" s="12">
        <v>566190.40423999995</v>
      </c>
      <c r="C10" s="12">
        <v>649371.48759000003</v>
      </c>
      <c r="D10" s="13">
        <f t="shared" si="0"/>
        <v>14.69136225677552</v>
      </c>
      <c r="E10" s="13">
        <f t="shared" si="5"/>
        <v>4.3201275838737558</v>
      </c>
      <c r="F10" s="12">
        <v>5806992.0297100004</v>
      </c>
      <c r="G10" s="12">
        <v>6101511.39219</v>
      </c>
      <c r="H10" s="13">
        <f t="shared" si="1"/>
        <v>5.0718058673606947</v>
      </c>
      <c r="I10" s="13">
        <f t="shared" si="2"/>
        <v>4.0665924812473051</v>
      </c>
      <c r="J10" s="12">
        <v>6421275.3590500001</v>
      </c>
      <c r="K10" s="12">
        <v>6663698.7184899999</v>
      </c>
      <c r="L10" s="13">
        <f t="shared" si="3"/>
        <v>3.7753148071797575</v>
      </c>
      <c r="M10" s="13">
        <f t="shared" si="4"/>
        <v>4.0736427118807956</v>
      </c>
    </row>
    <row r="11" spans="1:13" ht="14.25" x14ac:dyDescent="0.2">
      <c r="A11" s="11" t="s">
        <v>6</v>
      </c>
      <c r="B11" s="12">
        <v>320619.67991000001</v>
      </c>
      <c r="C11" s="12">
        <v>300674.79262999998</v>
      </c>
      <c r="D11" s="13">
        <f t="shared" si="0"/>
        <v>-6.2207308314943992</v>
      </c>
      <c r="E11" s="13">
        <f t="shared" si="5"/>
        <v>2.0003241445619451</v>
      </c>
      <c r="F11" s="12">
        <v>1871417.5796999999</v>
      </c>
      <c r="G11" s="12">
        <v>2044921.08158</v>
      </c>
      <c r="H11" s="13">
        <f t="shared" si="1"/>
        <v>9.2712339438327724</v>
      </c>
      <c r="I11" s="13">
        <f t="shared" si="2"/>
        <v>1.3629181624968734</v>
      </c>
      <c r="J11" s="12">
        <v>2150304.6522400002</v>
      </c>
      <c r="K11" s="12">
        <v>2404284.81525</v>
      </c>
      <c r="L11" s="13">
        <f t="shared" si="3"/>
        <v>11.81135718352399</v>
      </c>
      <c r="M11" s="13">
        <f t="shared" si="4"/>
        <v>1.4697839336212069</v>
      </c>
    </row>
    <row r="12" spans="1:13" ht="14.25" x14ac:dyDescent="0.2">
      <c r="A12" s="11" t="s">
        <v>4</v>
      </c>
      <c r="B12" s="12">
        <v>134831.49648</v>
      </c>
      <c r="C12" s="12">
        <v>150615.10858</v>
      </c>
      <c r="D12" s="13">
        <f t="shared" si="0"/>
        <v>11.706175865474602</v>
      </c>
      <c r="E12" s="13">
        <f t="shared" si="5"/>
        <v>1.0020096317124148</v>
      </c>
      <c r="F12" s="12">
        <v>1298305.8700600001</v>
      </c>
      <c r="G12" s="12">
        <v>1437005.62372</v>
      </c>
      <c r="H12" s="13">
        <f t="shared" si="1"/>
        <v>10.683133832984213</v>
      </c>
      <c r="I12" s="13">
        <f t="shared" si="2"/>
        <v>0.95774897223167776</v>
      </c>
      <c r="J12" s="12">
        <v>1409821.40356</v>
      </c>
      <c r="K12" s="12">
        <v>1554568.85197</v>
      </c>
      <c r="L12" s="13">
        <f t="shared" si="3"/>
        <v>10.267076953470278</v>
      </c>
      <c r="M12" s="13">
        <f t="shared" si="4"/>
        <v>0.95033679364476042</v>
      </c>
    </row>
    <row r="13" spans="1:13" ht="14.25" x14ac:dyDescent="0.2">
      <c r="A13" s="11" t="s">
        <v>5</v>
      </c>
      <c r="B13" s="12">
        <v>162383.61006000001</v>
      </c>
      <c r="C13" s="12">
        <v>158549.05671</v>
      </c>
      <c r="D13" s="13">
        <f t="shared" si="0"/>
        <v>-2.3614164930704225</v>
      </c>
      <c r="E13" s="13">
        <f t="shared" si="5"/>
        <v>1.0547924668391051</v>
      </c>
      <c r="F13" s="12">
        <v>1148599.1032499999</v>
      </c>
      <c r="G13" s="12">
        <v>1262745.57552</v>
      </c>
      <c r="H13" s="13">
        <f t="shared" si="1"/>
        <v>9.9378862430780881</v>
      </c>
      <c r="I13" s="13">
        <f t="shared" si="2"/>
        <v>0.8416065025644105</v>
      </c>
      <c r="J13" s="12">
        <v>1263863.59271</v>
      </c>
      <c r="K13" s="12">
        <v>1393882.5196700001</v>
      </c>
      <c r="L13" s="13">
        <f t="shared" si="3"/>
        <v>10.287417701558365</v>
      </c>
      <c r="M13" s="13">
        <f t="shared" si="4"/>
        <v>0.85210625620217362</v>
      </c>
    </row>
    <row r="14" spans="1:13" ht="14.25" x14ac:dyDescent="0.2">
      <c r="A14" s="11" t="s">
        <v>2</v>
      </c>
      <c r="B14" s="12">
        <v>215916.20973999999</v>
      </c>
      <c r="C14" s="12">
        <v>180646.67572999999</v>
      </c>
      <c r="D14" s="13">
        <f t="shared" si="0"/>
        <v>-16.334824537940225</v>
      </c>
      <c r="E14" s="13">
        <f>C14/C$46*100</f>
        <v>1.1630620467133954</v>
      </c>
      <c r="F14" s="12">
        <v>1703691.73554</v>
      </c>
      <c r="G14" s="12">
        <v>1472480.8399400001</v>
      </c>
      <c r="H14" s="13">
        <f t="shared" si="1"/>
        <v>-13.571169641596907</v>
      </c>
      <c r="I14" s="13">
        <f>G14/G$46*100</f>
        <v>0.9547198107258329</v>
      </c>
      <c r="J14" s="12">
        <v>1907483.9618200001</v>
      </c>
      <c r="K14" s="12">
        <v>1631550.3192</v>
      </c>
      <c r="L14" s="13">
        <f t="shared" si="3"/>
        <v>-14.46584339072092</v>
      </c>
      <c r="M14" s="13">
        <f>K14/K$46*100</f>
        <v>0.9707137314615909</v>
      </c>
    </row>
    <row r="15" spans="1:13" ht="14.25" x14ac:dyDescent="0.2">
      <c r="A15" s="11" t="s">
        <v>3</v>
      </c>
      <c r="B15" s="12">
        <v>32484.806939999999</v>
      </c>
      <c r="C15" s="12">
        <v>34913.681479999999</v>
      </c>
      <c r="D15" s="13">
        <f t="shared" si="0"/>
        <v>7.4769554410040797</v>
      </c>
      <c r="E15" s="13">
        <f t="shared" ref="E15:E46" si="6">C15/C$46*100</f>
        <v>0.22478563569650456</v>
      </c>
      <c r="F15" s="12">
        <v>279294.92324999999</v>
      </c>
      <c r="G15" s="12">
        <v>366587.07497000002</v>
      </c>
      <c r="H15" s="13">
        <f t="shared" si="1"/>
        <v>31.254471332392907</v>
      </c>
      <c r="I15" s="13">
        <f t="shared" ref="I15:I46" si="7">G15/G$46*100</f>
        <v>0.2376859062180777</v>
      </c>
      <c r="J15" s="12">
        <v>304938.02755</v>
      </c>
      <c r="K15" s="12">
        <v>410209.61105000001</v>
      </c>
      <c r="L15" s="13">
        <f t="shared" si="3"/>
        <v>34.522287805753862</v>
      </c>
      <c r="M15" s="13">
        <f t="shared" ref="M15:M46" si="8">K15/K$46*100</f>
        <v>0.24405995790494611</v>
      </c>
    </row>
    <row r="16" spans="1:13" ht="14.25" x14ac:dyDescent="0.2">
      <c r="A16" s="11" t="s">
        <v>8</v>
      </c>
      <c r="B16" s="12">
        <v>91153.986869999993</v>
      </c>
      <c r="C16" s="12">
        <v>101133.17666</v>
      </c>
      <c r="D16" s="13">
        <f t="shared" si="0"/>
        <v>10.94761746870371</v>
      </c>
      <c r="E16" s="13">
        <f t="shared" si="6"/>
        <v>0.65112828100203535</v>
      </c>
      <c r="F16" s="12">
        <v>867268.10343999998</v>
      </c>
      <c r="G16" s="12">
        <v>939693.47511999996</v>
      </c>
      <c r="H16" s="13">
        <f t="shared" si="1"/>
        <v>8.3509783644442042</v>
      </c>
      <c r="I16" s="13">
        <f t="shared" si="7"/>
        <v>0.60927378636955498</v>
      </c>
      <c r="J16" s="12">
        <v>942557.85537999996</v>
      </c>
      <c r="K16" s="12">
        <v>1018237.2156</v>
      </c>
      <c r="L16" s="13">
        <f t="shared" si="3"/>
        <v>8.0291474722778986</v>
      </c>
      <c r="M16" s="13">
        <f t="shared" si="8"/>
        <v>0.60581450381057689</v>
      </c>
    </row>
    <row r="17" spans="1:13" ht="14.25" x14ac:dyDescent="0.2">
      <c r="A17" s="11" t="s">
        <v>9</v>
      </c>
      <c r="B17" s="12">
        <v>6933.8124500000004</v>
      </c>
      <c r="C17" s="12">
        <v>7431.6956700000001</v>
      </c>
      <c r="D17" s="13">
        <f t="shared" si="0"/>
        <v>7.1805117832398206</v>
      </c>
      <c r="E17" s="13">
        <f t="shared" si="6"/>
        <v>4.7847673595832738E-2</v>
      </c>
      <c r="F17" s="12">
        <v>74458.204209999996</v>
      </c>
      <c r="G17" s="12">
        <v>91969.373999999996</v>
      </c>
      <c r="H17" s="13">
        <f t="shared" si="1"/>
        <v>23.518119965144404</v>
      </c>
      <c r="I17" s="13">
        <f t="shared" si="7"/>
        <v>5.9630645748457528E-2</v>
      </c>
      <c r="J17" s="12">
        <v>80975.349719999998</v>
      </c>
      <c r="K17" s="12">
        <v>102303.96484</v>
      </c>
      <c r="L17" s="13">
        <f t="shared" si="3"/>
        <v>26.339639401065874</v>
      </c>
      <c r="M17" s="13">
        <f t="shared" si="8"/>
        <v>6.0867177851949755E-2</v>
      </c>
    </row>
    <row r="18" spans="1:13" ht="15.75" x14ac:dyDescent="0.25">
      <c r="A18" s="9" t="s">
        <v>32</v>
      </c>
      <c r="B18" s="21">
        <f>B19</f>
        <v>217663.93703</v>
      </c>
      <c r="C18" s="21">
        <f>C19</f>
        <v>244079.30682999999</v>
      </c>
      <c r="D18" s="19">
        <f t="shared" si="0"/>
        <v>12.135850412537209</v>
      </c>
      <c r="E18" s="19">
        <f t="shared" si="6"/>
        <v>1.5714619547518349</v>
      </c>
      <c r="F18" s="21">
        <f>F19</f>
        <v>2038383.51336</v>
      </c>
      <c r="G18" s="21">
        <f>G19</f>
        <v>2300361.8095399998</v>
      </c>
      <c r="H18" s="19">
        <f t="shared" si="1"/>
        <v>12.85225741196091</v>
      </c>
      <c r="I18" s="19">
        <f t="shared" si="7"/>
        <v>1.4914971603260065</v>
      </c>
      <c r="J18" s="21">
        <f>J19</f>
        <v>2250208.4977899999</v>
      </c>
      <c r="K18" s="21">
        <f>K19</f>
        <v>2522265.0211399999</v>
      </c>
      <c r="L18" s="19">
        <f t="shared" si="3"/>
        <v>12.090280683643099</v>
      </c>
      <c r="M18" s="19">
        <f t="shared" si="8"/>
        <v>1.5006569283173463</v>
      </c>
    </row>
    <row r="19" spans="1:13" ht="14.25" x14ac:dyDescent="0.2">
      <c r="A19" s="11" t="s">
        <v>10</v>
      </c>
      <c r="B19" s="12">
        <v>217663.93703</v>
      </c>
      <c r="C19" s="12">
        <v>244079.30682999999</v>
      </c>
      <c r="D19" s="13">
        <f t="shared" si="0"/>
        <v>12.135850412537209</v>
      </c>
      <c r="E19" s="13">
        <f t="shared" si="6"/>
        <v>1.5714619547518349</v>
      </c>
      <c r="F19" s="12">
        <v>2038383.51336</v>
      </c>
      <c r="G19" s="12">
        <v>2300361.8095399998</v>
      </c>
      <c r="H19" s="13">
        <f t="shared" si="1"/>
        <v>12.85225741196091</v>
      </c>
      <c r="I19" s="13">
        <f t="shared" si="7"/>
        <v>1.4914971603260065</v>
      </c>
      <c r="J19" s="12">
        <v>2250208.4977899999</v>
      </c>
      <c r="K19" s="12">
        <v>2522265.0211399999</v>
      </c>
      <c r="L19" s="13">
        <f t="shared" si="3"/>
        <v>12.090280683643099</v>
      </c>
      <c r="M19" s="13">
        <f t="shared" si="8"/>
        <v>1.5006569283173463</v>
      </c>
    </row>
    <row r="20" spans="1:13" ht="15.75" x14ac:dyDescent="0.25">
      <c r="A20" s="9" t="s">
        <v>33</v>
      </c>
      <c r="B20" s="21">
        <f>B21</f>
        <v>414375.11687999999</v>
      </c>
      <c r="C20" s="21">
        <f>C21</f>
        <v>485424.52159000002</v>
      </c>
      <c r="D20" s="19">
        <f t="shared" si="0"/>
        <v>17.146156179685718</v>
      </c>
      <c r="E20" s="19">
        <f t="shared" si="6"/>
        <v>3.1253209355990195</v>
      </c>
      <c r="F20" s="21">
        <f>F21</f>
        <v>3997009.0514600002</v>
      </c>
      <c r="G20" s="21">
        <f>G21</f>
        <v>4557231.2898899997</v>
      </c>
      <c r="H20" s="19">
        <f t="shared" si="1"/>
        <v>14.016036271555734</v>
      </c>
      <c r="I20" s="19">
        <f t="shared" si="7"/>
        <v>2.9547949803509237</v>
      </c>
      <c r="J20" s="21">
        <f>J21</f>
        <v>4350843.1165800001</v>
      </c>
      <c r="K20" s="21">
        <f>K21</f>
        <v>5005056.0930700004</v>
      </c>
      <c r="L20" s="19">
        <f t="shared" si="3"/>
        <v>15.036464403806113</v>
      </c>
      <c r="M20" s="19">
        <f t="shared" si="8"/>
        <v>2.9778282772552274</v>
      </c>
    </row>
    <row r="21" spans="1:13" ht="14.25" x14ac:dyDescent="0.2">
      <c r="A21" s="11" t="s">
        <v>11</v>
      </c>
      <c r="B21" s="12">
        <v>414375.11687999999</v>
      </c>
      <c r="C21" s="12">
        <v>485424.52159000002</v>
      </c>
      <c r="D21" s="13">
        <f t="shared" si="0"/>
        <v>17.146156179685718</v>
      </c>
      <c r="E21" s="13">
        <f t="shared" si="6"/>
        <v>3.1253209355990195</v>
      </c>
      <c r="F21" s="12">
        <v>3997009.0514600002</v>
      </c>
      <c r="G21" s="12">
        <v>4557231.2898899997</v>
      </c>
      <c r="H21" s="13">
        <f t="shared" si="1"/>
        <v>14.016036271555734</v>
      </c>
      <c r="I21" s="13">
        <f t="shared" si="7"/>
        <v>2.9547949803509237</v>
      </c>
      <c r="J21" s="12">
        <v>4350843.1165800001</v>
      </c>
      <c r="K21" s="12">
        <v>5005056.0930700004</v>
      </c>
      <c r="L21" s="13">
        <f t="shared" si="3"/>
        <v>15.036464403806113</v>
      </c>
      <c r="M21" s="13">
        <f t="shared" si="8"/>
        <v>2.9778282772552274</v>
      </c>
    </row>
    <row r="22" spans="1:13" ht="16.5" x14ac:dyDescent="0.25">
      <c r="A22" s="20" t="s">
        <v>34</v>
      </c>
      <c r="B22" s="21">
        <f>B23+B27+B29</f>
        <v>11030040.884670001</v>
      </c>
      <c r="C22" s="21">
        <f>C23+C27+C29</f>
        <v>12319387.977030002</v>
      </c>
      <c r="D22" s="19">
        <f t="shared" si="0"/>
        <v>11.689413537460121</v>
      </c>
      <c r="E22" s="19">
        <f t="shared" si="6"/>
        <v>79.316226201894196</v>
      </c>
      <c r="F22" s="21">
        <f>F23+F27+F29</f>
        <v>110280922.4542</v>
      </c>
      <c r="G22" s="21">
        <f>G23+G27+G29</f>
        <v>125277010.46412002</v>
      </c>
      <c r="H22" s="19">
        <f t="shared" si="1"/>
        <v>13.598079954534237</v>
      </c>
      <c r="I22" s="19">
        <f t="shared" si="7"/>
        <v>81.226485584339713</v>
      </c>
      <c r="J22" s="21">
        <f>J23+J27+J29</f>
        <v>120249168.06582999</v>
      </c>
      <c r="K22" s="21">
        <f>K23+K27+K29</f>
        <v>136275090.90368</v>
      </c>
      <c r="L22" s="19">
        <f t="shared" si="3"/>
        <v>13.327262962082756</v>
      </c>
      <c r="M22" s="19">
        <f t="shared" si="8"/>
        <v>81.078775468746642</v>
      </c>
    </row>
    <row r="23" spans="1:13" ht="15.75" x14ac:dyDescent="0.25">
      <c r="A23" s="9" t="s">
        <v>35</v>
      </c>
      <c r="B23" s="21">
        <f>B24+B25+B26</f>
        <v>1059112.8403100001</v>
      </c>
      <c r="C23" s="21">
        <f>C24+C25+C26</f>
        <v>1100521.18835</v>
      </c>
      <c r="D23" s="19">
        <f>(C23-B23)/B23*100</f>
        <v>3.9097201416120781</v>
      </c>
      <c r="E23" s="19">
        <f t="shared" si="6"/>
        <v>7.0855133126662002</v>
      </c>
      <c r="F23" s="21">
        <f>F24+F25+F26</f>
        <v>10769327.28194</v>
      </c>
      <c r="G23" s="21">
        <f>G24+G25+G26</f>
        <v>11467798.29149</v>
      </c>
      <c r="H23" s="19">
        <f t="shared" si="1"/>
        <v>6.4857441069817332</v>
      </c>
      <c r="I23" s="19">
        <f t="shared" si="7"/>
        <v>7.4354340765068887</v>
      </c>
      <c r="J23" s="21">
        <f>J24+J25+J26</f>
        <v>11698972.06841</v>
      </c>
      <c r="K23" s="21">
        <f>K24+K25+K26</f>
        <v>12483705.390240001</v>
      </c>
      <c r="L23" s="19">
        <f t="shared" si="3"/>
        <v>6.7077117309217869</v>
      </c>
      <c r="M23" s="19">
        <f t="shared" si="8"/>
        <v>7.4273555030585454</v>
      </c>
    </row>
    <row r="24" spans="1:13" ht="14.25" x14ac:dyDescent="0.2">
      <c r="A24" s="11" t="s">
        <v>12</v>
      </c>
      <c r="B24" s="12">
        <v>727390.02636000002</v>
      </c>
      <c r="C24" s="12">
        <v>747707.12511999998</v>
      </c>
      <c r="D24" s="13">
        <f t="shared" si="0"/>
        <v>2.7931505827307865</v>
      </c>
      <c r="E24" s="13">
        <f t="shared" si="6"/>
        <v>4.8139816344255957</v>
      </c>
      <c r="F24" s="12">
        <v>7405821.4885799997</v>
      </c>
      <c r="G24" s="12">
        <v>7840609.1977700004</v>
      </c>
      <c r="H24" s="13">
        <f t="shared" si="1"/>
        <v>5.870891026207647</v>
      </c>
      <c r="I24" s="13">
        <f t="shared" si="7"/>
        <v>5.0836552342339605</v>
      </c>
      <c r="J24" s="12">
        <v>8051164.5464300001</v>
      </c>
      <c r="K24" s="12">
        <v>8532817.9745400008</v>
      </c>
      <c r="L24" s="13">
        <f t="shared" si="3"/>
        <v>5.9824069590475908</v>
      </c>
      <c r="M24" s="13">
        <f t="shared" si="8"/>
        <v>5.0767196564367278</v>
      </c>
    </row>
    <row r="25" spans="1:13" ht="14.25" x14ac:dyDescent="0.2">
      <c r="A25" s="11" t="s">
        <v>13</v>
      </c>
      <c r="B25" s="12">
        <v>119326.32926</v>
      </c>
      <c r="C25" s="12">
        <v>124601.87423</v>
      </c>
      <c r="D25" s="13">
        <f t="shared" si="0"/>
        <v>4.4211072298261387</v>
      </c>
      <c r="E25" s="13">
        <f t="shared" si="6"/>
        <v>0.80222738824638151</v>
      </c>
      <c r="F25" s="12">
        <v>1399663.71652</v>
      </c>
      <c r="G25" s="12">
        <v>1550966.5170400001</v>
      </c>
      <c r="H25" s="13">
        <f t="shared" si="1"/>
        <v>10.8099394686165</v>
      </c>
      <c r="I25" s="13">
        <f t="shared" si="7"/>
        <v>1.0056079640743369</v>
      </c>
      <c r="J25" s="12">
        <v>1515589.80853</v>
      </c>
      <c r="K25" s="12">
        <v>1674367.18585</v>
      </c>
      <c r="L25" s="13">
        <f t="shared" si="3"/>
        <v>10.476276392621116</v>
      </c>
      <c r="M25" s="13">
        <f t="shared" si="8"/>
        <v>0.99618822642886495</v>
      </c>
    </row>
    <row r="26" spans="1:13" ht="14.25" x14ac:dyDescent="0.2">
      <c r="A26" s="11" t="s">
        <v>14</v>
      </c>
      <c r="B26" s="12">
        <v>212396.48469000001</v>
      </c>
      <c r="C26" s="12">
        <v>228212.18900000001</v>
      </c>
      <c r="D26" s="13">
        <f t="shared" si="0"/>
        <v>7.4463117094821829</v>
      </c>
      <c r="E26" s="13">
        <f t="shared" si="6"/>
        <v>1.4693042899942228</v>
      </c>
      <c r="F26" s="12">
        <v>1963842.07684</v>
      </c>
      <c r="G26" s="12">
        <v>2076222.5766799999</v>
      </c>
      <c r="H26" s="13">
        <f t="shared" si="1"/>
        <v>5.7224815154602631</v>
      </c>
      <c r="I26" s="13">
        <f t="shared" si="7"/>
        <v>1.3461708781985922</v>
      </c>
      <c r="J26" s="12">
        <v>2132217.7134500002</v>
      </c>
      <c r="K26" s="12">
        <v>2276520.2298499998</v>
      </c>
      <c r="L26" s="13">
        <f t="shared" si="3"/>
        <v>6.7677196137027344</v>
      </c>
      <c r="M26" s="13">
        <f t="shared" si="8"/>
        <v>1.3544476201929525</v>
      </c>
    </row>
    <row r="27" spans="1:13" ht="15.75" x14ac:dyDescent="0.25">
      <c r="A27" s="9" t="s">
        <v>36</v>
      </c>
      <c r="B27" s="21">
        <f>B28</f>
        <v>1386116.4670200001</v>
      </c>
      <c r="C27" s="21">
        <f>C28</f>
        <v>1504475.9487600001</v>
      </c>
      <c r="D27" s="19">
        <f t="shared" si="0"/>
        <v>8.5389276122272744</v>
      </c>
      <c r="E27" s="19">
        <f t="shared" si="6"/>
        <v>9.6863054308908811</v>
      </c>
      <c r="F27" s="21">
        <f>F28</f>
        <v>14677850.3509</v>
      </c>
      <c r="G27" s="21">
        <f>G28</f>
        <v>15871820.3027</v>
      </c>
      <c r="H27" s="19">
        <f t="shared" si="1"/>
        <v>8.1345014648332974</v>
      </c>
      <c r="I27" s="19">
        <f t="shared" si="7"/>
        <v>10.290891985993943</v>
      </c>
      <c r="J27" s="21">
        <f>J28</f>
        <v>15968195.63785</v>
      </c>
      <c r="K27" s="21">
        <f>K28</f>
        <v>17239316.064619999</v>
      </c>
      <c r="L27" s="19">
        <f t="shared" si="3"/>
        <v>7.9603259854671151</v>
      </c>
      <c r="M27" s="19">
        <f t="shared" si="8"/>
        <v>10.256772732046933</v>
      </c>
    </row>
    <row r="28" spans="1:13" ht="14.25" x14ac:dyDescent="0.2">
      <c r="A28" s="11" t="s">
        <v>15</v>
      </c>
      <c r="B28" s="12">
        <v>1386116.4670200001</v>
      </c>
      <c r="C28" s="12">
        <v>1504475.9487600001</v>
      </c>
      <c r="D28" s="13">
        <f t="shared" si="0"/>
        <v>8.5389276122272744</v>
      </c>
      <c r="E28" s="13">
        <f t="shared" si="6"/>
        <v>9.6863054308908811</v>
      </c>
      <c r="F28" s="12">
        <v>14677850.3509</v>
      </c>
      <c r="G28" s="12">
        <v>15871820.3027</v>
      </c>
      <c r="H28" s="13">
        <f t="shared" si="1"/>
        <v>8.1345014648332974</v>
      </c>
      <c r="I28" s="13">
        <f t="shared" si="7"/>
        <v>10.290891985993943</v>
      </c>
      <c r="J28" s="12">
        <v>15968195.63785</v>
      </c>
      <c r="K28" s="12">
        <v>17239316.064619999</v>
      </c>
      <c r="L28" s="13">
        <f t="shared" si="3"/>
        <v>7.9603259854671151</v>
      </c>
      <c r="M28" s="13">
        <f t="shared" si="8"/>
        <v>10.256772732046933</v>
      </c>
    </row>
    <row r="29" spans="1:13" ht="15.75" x14ac:dyDescent="0.25">
      <c r="A29" s="9" t="s">
        <v>37</v>
      </c>
      <c r="B29" s="21">
        <f>B30+B31+B32+B33+B34+B35+B36+B37+B38+B39+B40+B41</f>
        <v>8584811.5773400012</v>
      </c>
      <c r="C29" s="21">
        <f>C30+C31+C32+C33+C34+C35+C36+C37+C38+C39+C40+C41</f>
        <v>9714390.8399200011</v>
      </c>
      <c r="D29" s="19">
        <f t="shared" si="0"/>
        <v>13.15788066405063</v>
      </c>
      <c r="E29" s="19">
        <f t="shared" si="6"/>
        <v>62.544407458337105</v>
      </c>
      <c r="F29" s="21">
        <f>F30+F31+F32+F33+F34+F35+F36+F37+F38+F39+F40+F41</f>
        <v>84833744.821360007</v>
      </c>
      <c r="G29" s="21">
        <f>G30+G31+G32+G33+G34+G35+G36+G37+G38+G39+G40+G41</f>
        <v>97937391.869930014</v>
      </c>
      <c r="H29" s="19">
        <f t="shared" si="1"/>
        <v>15.446267374101211</v>
      </c>
      <c r="I29" s="19">
        <f t="shared" si="7"/>
        <v>63.500159521838881</v>
      </c>
      <c r="J29" s="21">
        <f>J30+J31+J32+J33+J34+J35+J36+J37+J38+J39+J40+J41</f>
        <v>92582000.359569997</v>
      </c>
      <c r="K29" s="21">
        <f>K30+K31+K32+K33+K34+K35+K36+K37+K38+K39+K40+K41</f>
        <v>106552069.44881999</v>
      </c>
      <c r="L29" s="19">
        <f t="shared" si="3"/>
        <v>15.089400785242315</v>
      </c>
      <c r="M29" s="19">
        <f t="shared" si="8"/>
        <v>63.394647233641166</v>
      </c>
    </row>
    <row r="30" spans="1:13" ht="14.25" x14ac:dyDescent="0.2">
      <c r="A30" s="33" t="s">
        <v>16</v>
      </c>
      <c r="B30" s="12">
        <v>1435108.1923499999</v>
      </c>
      <c r="C30" s="12">
        <v>1532840.5530699999</v>
      </c>
      <c r="D30" s="13">
        <f t="shared" si="0"/>
        <v>6.8101040214928021</v>
      </c>
      <c r="E30" s="13">
        <f t="shared" si="6"/>
        <v>9.868925977932177</v>
      </c>
      <c r="F30" s="12">
        <v>15595485.59365</v>
      </c>
      <c r="G30" s="12">
        <v>16343401.20994</v>
      </c>
      <c r="H30" s="13">
        <f t="shared" si="1"/>
        <v>4.7957186828124634</v>
      </c>
      <c r="I30" s="13">
        <f t="shared" si="7"/>
        <v>10.596653271499317</v>
      </c>
      <c r="J30" s="12">
        <v>16932443.10706</v>
      </c>
      <c r="K30" s="12">
        <v>17779168.13676</v>
      </c>
      <c r="L30" s="13">
        <f t="shared" si="3"/>
        <v>5.0006075576120317</v>
      </c>
      <c r="M30" s="13">
        <f t="shared" si="8"/>
        <v>10.577965289344979</v>
      </c>
    </row>
    <row r="31" spans="1:13" ht="14.25" x14ac:dyDescent="0.2">
      <c r="A31" s="11" t="s">
        <v>17</v>
      </c>
      <c r="B31" s="12">
        <v>2643947.9204000002</v>
      </c>
      <c r="C31" s="12">
        <v>2768558.2576700002</v>
      </c>
      <c r="D31" s="13">
        <f t="shared" si="0"/>
        <v>4.713040537165643</v>
      </c>
      <c r="E31" s="13">
        <f t="shared" si="6"/>
        <v>17.824878429668196</v>
      </c>
      <c r="F31" s="12">
        <v>26040715.547120001</v>
      </c>
      <c r="G31" s="12">
        <v>29097657.47225</v>
      </c>
      <c r="H31" s="13">
        <f t="shared" si="1"/>
        <v>11.739085739017199</v>
      </c>
      <c r="I31" s="13">
        <f t="shared" si="7"/>
        <v>18.866194575138653</v>
      </c>
      <c r="J31" s="12">
        <v>28387157.185479999</v>
      </c>
      <c r="K31" s="12">
        <v>31585002.771820001</v>
      </c>
      <c r="L31" s="13">
        <f t="shared" si="3"/>
        <v>11.26511388740151</v>
      </c>
      <c r="M31" s="13">
        <f t="shared" si="8"/>
        <v>18.791940118580978</v>
      </c>
    </row>
    <row r="32" spans="1:13" ht="14.25" x14ac:dyDescent="0.2">
      <c r="A32" s="11" t="s">
        <v>18</v>
      </c>
      <c r="B32" s="12">
        <v>125763.03137</v>
      </c>
      <c r="C32" s="12">
        <v>29652.930079999998</v>
      </c>
      <c r="D32" s="13">
        <f t="shared" si="0"/>
        <v>-76.421584501442339</v>
      </c>
      <c r="E32" s="13">
        <f t="shared" si="6"/>
        <v>0.1909152073268213</v>
      </c>
      <c r="F32" s="12">
        <v>1217180.5093700001</v>
      </c>
      <c r="G32" s="12">
        <v>951952.80882000003</v>
      </c>
      <c r="H32" s="13">
        <f t="shared" si="1"/>
        <v>-21.790334178722524</v>
      </c>
      <c r="I32" s="13">
        <f t="shared" si="7"/>
        <v>0.61722243224135176</v>
      </c>
      <c r="J32" s="12">
        <v>1373584.42496</v>
      </c>
      <c r="K32" s="12">
        <v>1072732.0736100001</v>
      </c>
      <c r="L32" s="13">
        <f t="shared" si="3"/>
        <v>-21.902720057324544</v>
      </c>
      <c r="M32" s="13">
        <f t="shared" si="8"/>
        <v>0.63823698342511603</v>
      </c>
    </row>
    <row r="33" spans="1:13" ht="14.25" x14ac:dyDescent="0.2">
      <c r="A33" s="11" t="s">
        <v>19</v>
      </c>
      <c r="B33" s="12">
        <v>1009109.11751</v>
      </c>
      <c r="C33" s="12">
        <v>1094946.1641500001</v>
      </c>
      <c r="D33" s="13">
        <f t="shared" si="0"/>
        <v>8.5062205018823889</v>
      </c>
      <c r="E33" s="13">
        <f t="shared" si="6"/>
        <v>7.049619493805011</v>
      </c>
      <c r="F33" s="12">
        <v>9388223.0079599991</v>
      </c>
      <c r="G33" s="12">
        <v>10352186.17032</v>
      </c>
      <c r="H33" s="13">
        <f t="shared" si="1"/>
        <v>10.267791482399653</v>
      </c>
      <c r="I33" s="13">
        <f t="shared" si="7"/>
        <v>6.7120990324935033</v>
      </c>
      <c r="J33" s="12">
        <v>10334519.01303</v>
      </c>
      <c r="K33" s="12">
        <v>11442624.448039999</v>
      </c>
      <c r="L33" s="13">
        <f t="shared" si="3"/>
        <v>10.722370664884107</v>
      </c>
      <c r="M33" s="13">
        <f t="shared" si="8"/>
        <v>6.8079498039122042</v>
      </c>
    </row>
    <row r="34" spans="1:13" ht="14.25" x14ac:dyDescent="0.2">
      <c r="A34" s="11" t="s">
        <v>20</v>
      </c>
      <c r="B34" s="12">
        <v>580685.43371999997</v>
      </c>
      <c r="C34" s="12">
        <v>704136.18333999999</v>
      </c>
      <c r="D34" s="13">
        <f t="shared" si="0"/>
        <v>21.259487917433553</v>
      </c>
      <c r="E34" s="13">
        <f t="shared" si="6"/>
        <v>4.5334577414776938</v>
      </c>
      <c r="F34" s="12">
        <v>5476942.1612400003</v>
      </c>
      <c r="G34" s="12">
        <v>6654725.1377100004</v>
      </c>
      <c r="H34" s="13">
        <f t="shared" si="1"/>
        <v>21.50438952605893</v>
      </c>
      <c r="I34" s="13">
        <f t="shared" si="7"/>
        <v>4.3147576196412976</v>
      </c>
      <c r="J34" s="12">
        <v>5967704.9185800003</v>
      </c>
      <c r="K34" s="12">
        <v>7258396.0877499999</v>
      </c>
      <c r="L34" s="13">
        <f t="shared" si="3"/>
        <v>21.627932124316835</v>
      </c>
      <c r="M34" s="13">
        <f t="shared" si="8"/>
        <v>4.318484491621934</v>
      </c>
    </row>
    <row r="35" spans="1:13" ht="14.25" x14ac:dyDescent="0.2">
      <c r="A35" s="11" t="s">
        <v>21</v>
      </c>
      <c r="B35" s="12">
        <v>644682.23548000003</v>
      </c>
      <c r="C35" s="12">
        <v>730216.51376</v>
      </c>
      <c r="D35" s="13">
        <f t="shared" si="0"/>
        <v>13.26766483899082</v>
      </c>
      <c r="E35" s="13">
        <f t="shared" si="6"/>
        <v>4.7013713903431924</v>
      </c>
      <c r="F35" s="12">
        <v>6184029.6539500002</v>
      </c>
      <c r="G35" s="12">
        <v>7454760.6221000003</v>
      </c>
      <c r="H35" s="13">
        <f t="shared" si="1"/>
        <v>20.54859111709354</v>
      </c>
      <c r="I35" s="13">
        <f t="shared" si="7"/>
        <v>4.8334806518960969</v>
      </c>
      <c r="J35" s="12">
        <v>6674527.5130399996</v>
      </c>
      <c r="K35" s="12">
        <v>8079961.2643799996</v>
      </c>
      <c r="L35" s="13">
        <f t="shared" si="3"/>
        <v>21.056677773733185</v>
      </c>
      <c r="M35" s="13">
        <f t="shared" si="8"/>
        <v>4.8072862091420223</v>
      </c>
    </row>
    <row r="36" spans="1:13" ht="14.25" x14ac:dyDescent="0.2">
      <c r="A36" s="11" t="s">
        <v>22</v>
      </c>
      <c r="B36" s="12">
        <v>1073414.37613</v>
      </c>
      <c r="C36" s="12">
        <v>1672226.1248600001</v>
      </c>
      <c r="D36" s="13">
        <f t="shared" si="0"/>
        <v>55.785702338821544</v>
      </c>
      <c r="E36" s="13">
        <f t="shared" si="6"/>
        <v>10.766335618897257</v>
      </c>
      <c r="F36" s="12">
        <v>10271205.587169999</v>
      </c>
      <c r="G36" s="12">
        <v>14105889.75202</v>
      </c>
      <c r="H36" s="13">
        <f t="shared" si="1"/>
        <v>37.334314188394721</v>
      </c>
      <c r="I36" s="13">
        <f t="shared" si="7"/>
        <v>9.1459067098738984</v>
      </c>
      <c r="J36" s="12">
        <v>11195536.56907</v>
      </c>
      <c r="K36" s="12">
        <v>15265549.54885</v>
      </c>
      <c r="L36" s="13">
        <f t="shared" si="3"/>
        <v>36.353889379668125</v>
      </c>
      <c r="M36" s="13">
        <f t="shared" si="8"/>
        <v>9.0824526776728227</v>
      </c>
    </row>
    <row r="37" spans="1:13" ht="14.25" x14ac:dyDescent="0.2">
      <c r="A37" s="14" t="s">
        <v>23</v>
      </c>
      <c r="B37" s="12">
        <v>237808.23217999999</v>
      </c>
      <c r="C37" s="12">
        <v>261564.32860000001</v>
      </c>
      <c r="D37" s="13">
        <f t="shared" si="0"/>
        <v>9.9896022110869289</v>
      </c>
      <c r="E37" s="13">
        <f t="shared" si="6"/>
        <v>1.6840362112360201</v>
      </c>
      <c r="F37" s="12">
        <v>2469703.19257</v>
      </c>
      <c r="G37" s="12">
        <v>2745719.3432499999</v>
      </c>
      <c r="H37" s="13">
        <f t="shared" si="1"/>
        <v>11.176085916331289</v>
      </c>
      <c r="I37" s="13">
        <f t="shared" si="7"/>
        <v>1.780255865197345</v>
      </c>
      <c r="J37" s="12">
        <v>2671974.21697</v>
      </c>
      <c r="K37" s="12">
        <v>2981565.95309</v>
      </c>
      <c r="L37" s="13">
        <f t="shared" si="3"/>
        <v>11.586628873652637</v>
      </c>
      <c r="M37" s="13">
        <f t="shared" si="8"/>
        <v>1.7739244556931397</v>
      </c>
    </row>
    <row r="38" spans="1:13" ht="14.25" x14ac:dyDescent="0.2">
      <c r="A38" s="11" t="s">
        <v>24</v>
      </c>
      <c r="B38" s="12">
        <v>266195.85187999997</v>
      </c>
      <c r="C38" s="12">
        <v>272342.92439</v>
      </c>
      <c r="D38" s="13">
        <f t="shared" si="0"/>
        <v>2.309229263561591</v>
      </c>
      <c r="E38" s="13">
        <f t="shared" si="6"/>
        <v>1.7534323162545853</v>
      </c>
      <c r="F38" s="12">
        <v>2997236.6003999999</v>
      </c>
      <c r="G38" s="12">
        <v>4159211.1705499999</v>
      </c>
      <c r="H38" s="13">
        <f t="shared" si="1"/>
        <v>38.768196344423636</v>
      </c>
      <c r="I38" s="13">
        <f t="shared" si="7"/>
        <v>2.6967286730047157</v>
      </c>
      <c r="J38" s="12">
        <v>3341145.7065599998</v>
      </c>
      <c r="K38" s="12">
        <v>4440697.0291799996</v>
      </c>
      <c r="L38" s="13">
        <f t="shared" si="3"/>
        <v>32.909409501691066</v>
      </c>
      <c r="M38" s="13">
        <f t="shared" si="8"/>
        <v>2.642054941706832</v>
      </c>
    </row>
    <row r="39" spans="1:13" ht="14.25" x14ac:dyDescent="0.2">
      <c r="A39" s="11" t="s">
        <v>25</v>
      </c>
      <c r="B39" s="12">
        <v>173029.13488999999</v>
      </c>
      <c r="C39" s="12">
        <v>228311.88607000001</v>
      </c>
      <c r="D39" s="13">
        <f>(C39-B39)/B39*100</f>
        <v>31.949966816365922</v>
      </c>
      <c r="E39" s="13">
        <f t="shared" si="6"/>
        <v>1.4699461721535094</v>
      </c>
      <c r="F39" s="12">
        <v>1535529.66738</v>
      </c>
      <c r="G39" s="12">
        <v>1782053.8738599999</v>
      </c>
      <c r="H39" s="13">
        <f t="shared" si="1"/>
        <v>16.054669064169385</v>
      </c>
      <c r="I39" s="13">
        <f t="shared" si="7"/>
        <v>1.1554392362919865</v>
      </c>
      <c r="J39" s="12">
        <v>1748030.7075100001</v>
      </c>
      <c r="K39" s="12">
        <v>1985035.8008099999</v>
      </c>
      <c r="L39" s="13">
        <f t="shared" si="3"/>
        <v>13.558405597897311</v>
      </c>
      <c r="M39" s="13">
        <f t="shared" si="8"/>
        <v>1.1810248734675508</v>
      </c>
    </row>
    <row r="40" spans="1:13" ht="14.25" x14ac:dyDescent="0.2">
      <c r="A40" s="11" t="s">
        <v>26</v>
      </c>
      <c r="B40" s="12">
        <v>384804.53149999998</v>
      </c>
      <c r="C40" s="12">
        <v>410320.78834000003</v>
      </c>
      <c r="D40" s="13">
        <f>(C40-B40)/B40*100</f>
        <v>6.6309657894452441</v>
      </c>
      <c r="E40" s="13">
        <f t="shared" si="6"/>
        <v>2.6417786763430655</v>
      </c>
      <c r="F40" s="12">
        <v>3560160.1383500001</v>
      </c>
      <c r="G40" s="12">
        <v>4181573.6912400001</v>
      </c>
      <c r="H40" s="13">
        <f t="shared" si="1"/>
        <v>17.454651721874558</v>
      </c>
      <c r="I40" s="13">
        <f t="shared" si="7"/>
        <v>2.7112279730576656</v>
      </c>
      <c r="J40" s="12">
        <v>3849668.6447700001</v>
      </c>
      <c r="K40" s="12">
        <v>4538223.35831</v>
      </c>
      <c r="L40" s="13">
        <f t="shared" si="3"/>
        <v>17.886077402413367</v>
      </c>
      <c r="M40" s="13">
        <f t="shared" si="8"/>
        <v>2.7000795982261314</v>
      </c>
    </row>
    <row r="41" spans="1:13" ht="14.25" x14ac:dyDescent="0.2">
      <c r="A41" s="11" t="s">
        <v>27</v>
      </c>
      <c r="B41" s="12">
        <v>10263.51993</v>
      </c>
      <c r="C41" s="12">
        <v>9274.1855899999991</v>
      </c>
      <c r="D41" s="13">
        <f t="shared" si="0"/>
        <v>-9.6393278986890536</v>
      </c>
      <c r="E41" s="13">
        <f t="shared" si="6"/>
        <v>5.971022289957352E-2</v>
      </c>
      <c r="F41" s="12">
        <v>97333.162200000006</v>
      </c>
      <c r="G41" s="12">
        <v>108260.61787</v>
      </c>
      <c r="H41" s="13">
        <f t="shared" si="1"/>
        <v>11.2268577563999</v>
      </c>
      <c r="I41" s="13">
        <f t="shared" si="7"/>
        <v>7.0193481503039265E-2</v>
      </c>
      <c r="J41" s="12">
        <v>105708.35254000001</v>
      </c>
      <c r="K41" s="12">
        <v>123112.97622</v>
      </c>
      <c r="L41" s="13">
        <f t="shared" si="3"/>
        <v>16.464757289083742</v>
      </c>
      <c r="M41" s="13">
        <f t="shared" si="8"/>
        <v>7.3247790847453934E-2</v>
      </c>
    </row>
    <row r="42" spans="1:13" ht="15.75" x14ac:dyDescent="0.25">
      <c r="A42" s="22" t="s">
        <v>38</v>
      </c>
      <c r="B42" s="21">
        <f>B43</f>
        <v>382916.86651000002</v>
      </c>
      <c r="C42" s="21">
        <f>C43</f>
        <v>399075.99336000002</v>
      </c>
      <c r="D42" s="19">
        <f t="shared" si="0"/>
        <v>4.220009162113521</v>
      </c>
      <c r="E42" s="19">
        <f t="shared" si="6"/>
        <v>2.5693810293259749</v>
      </c>
      <c r="F42" s="21">
        <f>F43</f>
        <v>4277753.0636400003</v>
      </c>
      <c r="G42" s="21">
        <f>G43</f>
        <v>4188384.4564800002</v>
      </c>
      <c r="H42" s="19">
        <f t="shared" si="1"/>
        <v>-2.0891483409740141</v>
      </c>
      <c r="I42" s="19">
        <f t="shared" si="7"/>
        <v>2.7156439031835173</v>
      </c>
      <c r="J42" s="21">
        <f>J43</f>
        <v>4631856.2948000003</v>
      </c>
      <c r="K42" s="21">
        <f>K43</f>
        <v>4599685.8731300002</v>
      </c>
      <c r="L42" s="19">
        <f t="shared" si="3"/>
        <v>-0.69454705894300983</v>
      </c>
      <c r="M42" s="19">
        <f t="shared" si="8"/>
        <v>2.736647582923772</v>
      </c>
    </row>
    <row r="43" spans="1:13" ht="14.25" x14ac:dyDescent="0.2">
      <c r="A43" s="11" t="s">
        <v>28</v>
      </c>
      <c r="B43" s="12">
        <v>382916.86651000002</v>
      </c>
      <c r="C43" s="12">
        <v>399075.99336000002</v>
      </c>
      <c r="D43" s="13">
        <f t="shared" si="0"/>
        <v>4.220009162113521</v>
      </c>
      <c r="E43" s="13">
        <f t="shared" si="6"/>
        <v>2.5693810293259749</v>
      </c>
      <c r="F43" s="12">
        <v>4277753.0636400003</v>
      </c>
      <c r="G43" s="12">
        <v>4188384.4564800002</v>
      </c>
      <c r="H43" s="13">
        <f t="shared" si="1"/>
        <v>-2.0891483409740141</v>
      </c>
      <c r="I43" s="13">
        <f t="shared" si="7"/>
        <v>2.7156439031835173</v>
      </c>
      <c r="J43" s="12">
        <v>4631856.2948000003</v>
      </c>
      <c r="K43" s="12">
        <v>4599685.8731300002</v>
      </c>
      <c r="L43" s="13">
        <f t="shared" si="3"/>
        <v>-0.69454705894300983</v>
      </c>
      <c r="M43" s="13">
        <f t="shared" si="8"/>
        <v>2.736647582923772</v>
      </c>
    </row>
    <row r="44" spans="1:13" ht="15.75" x14ac:dyDescent="0.25">
      <c r="A44" s="9" t="s">
        <v>39</v>
      </c>
      <c r="B44" s="8">
        <f>B8+B22+B42</f>
        <v>13575510.81178</v>
      </c>
      <c r="C44" s="8">
        <f>C8+C22+C42</f>
        <v>15031303.473860001</v>
      </c>
      <c r="D44" s="10">
        <f t="shared" si="0"/>
        <v>10.72366765615002</v>
      </c>
      <c r="E44" s="10">
        <f t="shared" si="6"/>
        <v>96.776420116401241</v>
      </c>
      <c r="F44" s="15">
        <f>F8+F22+F42</f>
        <v>133644095.63181999</v>
      </c>
      <c r="G44" s="15">
        <f>G8+G22+G42</f>
        <v>150039902.45707002</v>
      </c>
      <c r="H44" s="16">
        <f t="shared" si="1"/>
        <v>12.268261270905162</v>
      </c>
      <c r="I44" s="16">
        <f t="shared" si="7"/>
        <v>97.282126456038114</v>
      </c>
      <c r="J44" s="15">
        <f>J8+J22+J42</f>
        <v>145963296.17703</v>
      </c>
      <c r="K44" s="15">
        <f>K8+K22+K42</f>
        <v>163580833.90708998</v>
      </c>
      <c r="L44" s="16">
        <f t="shared" si="3"/>
        <v>12.069840974742542</v>
      </c>
      <c r="M44" s="16">
        <f t="shared" si="8"/>
        <v>97.324710006743658</v>
      </c>
    </row>
    <row r="45" spans="1:13" ht="15.75" x14ac:dyDescent="0.25">
      <c r="A45" s="23" t="s">
        <v>40</v>
      </c>
      <c r="B45" s="24">
        <f>B46-B44</f>
        <v>609873.41021999903</v>
      </c>
      <c r="C45" s="24">
        <f>C46-C44</f>
        <v>500686.09113999829</v>
      </c>
      <c r="D45" s="25">
        <f t="shared" si="0"/>
        <v>-17.903275868448457</v>
      </c>
      <c r="E45" s="25">
        <f t="shared" si="6"/>
        <v>3.2235798835987581</v>
      </c>
      <c r="F45" s="26">
        <f>F46-F44</f>
        <v>9500240.0711800158</v>
      </c>
      <c r="G45" s="26">
        <f>G46-G44</f>
        <v>4191823.2699299753</v>
      </c>
      <c r="H45" s="27">
        <f t="shared" si="1"/>
        <v>-55.876659552569464</v>
      </c>
      <c r="I45" s="27">
        <f t="shared" si="7"/>
        <v>2.717873543961876</v>
      </c>
      <c r="J45" s="26">
        <f>J46-J44</f>
        <v>9961562.6709657013</v>
      </c>
      <c r="K45" s="26">
        <f>K46-K44</f>
        <v>4496557.6369027197</v>
      </c>
      <c r="L45" s="27">
        <f t="shared" si="3"/>
        <v>-54.860921068051546</v>
      </c>
      <c r="M45" s="27">
        <f t="shared" si="8"/>
        <v>2.6752899932563432</v>
      </c>
    </row>
    <row r="46" spans="1:13" s="18" customFormat="1" ht="22.5" customHeight="1" x14ac:dyDescent="0.3">
      <c r="A46" s="17" t="s">
        <v>44</v>
      </c>
      <c r="B46" s="28">
        <v>14185384.221999999</v>
      </c>
      <c r="C46" s="28">
        <v>15531989.564999999</v>
      </c>
      <c r="D46" s="35">
        <f t="shared" si="0"/>
        <v>9.4929070790452119</v>
      </c>
      <c r="E46" s="35">
        <f t="shared" si="6"/>
        <v>100</v>
      </c>
      <c r="F46" s="29">
        <v>143144335.70300001</v>
      </c>
      <c r="G46" s="29">
        <v>154231725.727</v>
      </c>
      <c r="H46" s="36">
        <f t="shared" si="1"/>
        <v>7.7456016471405658</v>
      </c>
      <c r="I46" s="36">
        <f t="shared" si="7"/>
        <v>100</v>
      </c>
      <c r="J46" s="29">
        <v>155924858.8479957</v>
      </c>
      <c r="K46" s="29">
        <v>168077391.5439927</v>
      </c>
      <c r="L46" s="36">
        <f t="shared" si="3"/>
        <v>7.7938391516159529</v>
      </c>
      <c r="M46" s="36">
        <f t="shared" si="8"/>
        <v>100</v>
      </c>
    </row>
    <row r="47" spans="1:13" ht="20.25" customHeight="1" x14ac:dyDescent="0.2"/>
    <row r="48" spans="1:13" ht="15" x14ac:dyDescent="0.2">
      <c r="C48" s="31"/>
    </row>
    <row r="49" spans="1:3" ht="15" x14ac:dyDescent="0.2">
      <c r="A49" s="1" t="s">
        <v>51</v>
      </c>
      <c r="C49" s="32"/>
    </row>
    <row r="50" spans="1:3" ht="25.5" x14ac:dyDescent="0.2">
      <c r="A50" s="34" t="s">
        <v>43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2018-12-03T09:12:16Z</dcterms:modified>
</cp:coreProperties>
</file>